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OURCE\BALANCE\upload\"/>
    </mc:Choice>
  </mc:AlternateContent>
  <xr:revisionPtr revIDLastSave="0" documentId="8_{AF713581-8FAF-43E8-9617-1AA0DD415B99}" xr6:coauthVersionLast="47" xr6:coauthVersionMax="47" xr10:uidLastSave="{00000000-0000-0000-0000-000000000000}"/>
  <bookViews>
    <workbookView xWindow="-108" yWindow="-108" windowWidth="30936" windowHeight="16896" xr2:uid="{79522EDE-18FE-4189-8819-4AA51580BFA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G26" i="1" s="1"/>
  <c r="C29" i="1"/>
  <c r="D26" i="1"/>
  <c r="E26" i="1" s="1"/>
  <c r="D25" i="1"/>
  <c r="E25" i="1" s="1"/>
  <c r="D24" i="1"/>
  <c r="F24" i="1" s="1"/>
  <c r="G24" i="1" s="1"/>
  <c r="D23" i="1"/>
  <c r="F23" i="1" s="1"/>
  <c r="G23" i="1" s="1"/>
  <c r="D22" i="1"/>
  <c r="E22" i="1" s="1"/>
  <c r="C21" i="1"/>
  <c r="D21" i="1" s="1"/>
  <c r="D20" i="1"/>
  <c r="E20" i="1" s="1"/>
  <c r="D19" i="1"/>
  <c r="E19" i="1" s="1"/>
  <c r="D18" i="1"/>
  <c r="C17" i="1"/>
  <c r="D17" i="1" s="1"/>
  <c r="F17" i="1" s="1"/>
  <c r="G17" i="1" s="1"/>
  <c r="D16" i="1"/>
  <c r="C6" i="1"/>
  <c r="D6" i="1" s="1"/>
  <c r="C15" i="1"/>
  <c r="D15" i="1" s="1"/>
  <c r="F15" i="1" s="1"/>
  <c r="G15" i="1" s="1"/>
  <c r="C13" i="1"/>
  <c r="D13" i="1" s="1"/>
  <c r="F13" i="1" s="1"/>
  <c r="G13" i="1" s="1"/>
  <c r="C14" i="1"/>
  <c r="D14" i="1" s="1"/>
  <c r="F14" i="1" s="1"/>
  <c r="G14" i="1" s="1"/>
  <c r="C12" i="1"/>
  <c r="D12" i="1" s="1"/>
  <c r="F12" i="1" s="1"/>
  <c r="G12" i="1" s="1"/>
  <c r="C11" i="1"/>
  <c r="D11" i="1" s="1"/>
  <c r="F11" i="1" s="1"/>
  <c r="G11" i="1" s="1"/>
  <c r="D10" i="1"/>
  <c r="F10" i="1" s="1"/>
  <c r="G10" i="1" s="1"/>
  <c r="C9" i="1"/>
  <c r="D9" i="1" s="1"/>
  <c r="F9" i="1" s="1"/>
  <c r="G9" i="1" s="1"/>
  <c r="D7" i="1"/>
  <c r="F7" i="1" s="1"/>
  <c r="G7" i="1" s="1"/>
  <c r="C8" i="1"/>
  <c r="D8" i="1" s="1"/>
  <c r="F8" i="1" s="1"/>
  <c r="G8" i="1" s="1"/>
  <c r="E24" i="1" l="1"/>
  <c r="E23" i="1"/>
  <c r="F20" i="1"/>
  <c r="G20" i="1" s="1"/>
  <c r="E10" i="1"/>
  <c r="E21" i="1"/>
  <c r="F19" i="1"/>
  <c r="G19" i="1" s="1"/>
  <c r="F18" i="1"/>
  <c r="G18" i="1" s="1"/>
  <c r="E18" i="1"/>
  <c r="E9" i="1"/>
  <c r="E14" i="1"/>
  <c r="E13" i="1"/>
  <c r="F6" i="1"/>
  <c r="G6" i="1" s="1"/>
  <c r="E6" i="1"/>
  <c r="E12" i="1"/>
  <c r="E8" i="1"/>
  <c r="E15" i="1"/>
  <c r="E11" i="1"/>
  <c r="E7" i="1"/>
  <c r="E17" i="1"/>
  <c r="F16" i="1"/>
  <c r="G16" i="1" s="1"/>
  <c r="E16" i="1"/>
  <c r="C5" i="1"/>
  <c r="D5" i="1" s="1"/>
  <c r="D29" i="1" l="1"/>
  <c r="F5" i="1"/>
  <c r="G5" i="1" s="1"/>
  <c r="E5" i="1"/>
  <c r="F29" i="1" l="1"/>
  <c r="G29" i="1" s="1"/>
  <c r="E29" i="1"/>
</calcChain>
</file>

<file path=xl/sharedStrings.xml><?xml version="1.0" encoding="utf-8"?>
<sst xmlns="http://schemas.openxmlformats.org/spreadsheetml/2006/main" count="40" uniqueCount="38">
  <si>
    <t>м2</t>
  </si>
  <si>
    <t>1.1</t>
  </si>
  <si>
    <t>Общая жилая площадь:</t>
  </si>
  <si>
    <t>1.2</t>
  </si>
  <si>
    <t>1.3</t>
  </si>
  <si>
    <t>1.4</t>
  </si>
  <si>
    <t>1.5</t>
  </si>
  <si>
    <t>Лифтовое оборудование</t>
  </si>
  <si>
    <t>Название</t>
  </si>
  <si>
    <t>Парковка, ворота, двери</t>
  </si>
  <si>
    <t>Система кондиционирования</t>
  </si>
  <si>
    <t>Система вентиляции</t>
  </si>
  <si>
    <t>Противопожарная система</t>
  </si>
  <si>
    <t>1.6</t>
  </si>
  <si>
    <t>Электроснабжение</t>
  </si>
  <si>
    <t>Вода, канализация, дренаж</t>
  </si>
  <si>
    <t>1.8</t>
  </si>
  <si>
    <t>1.7</t>
  </si>
  <si>
    <t>Отопления, ТПУ</t>
  </si>
  <si>
    <t>1.9</t>
  </si>
  <si>
    <t>Видеонаблюдение, СКУД, ...</t>
  </si>
  <si>
    <t>Инженерное оборудование</t>
  </si>
  <si>
    <t>мес</t>
  </si>
  <si>
    <t>год</t>
  </si>
  <si>
    <t>Весь ЖК</t>
  </si>
  <si>
    <t>Секция</t>
  </si>
  <si>
    <t>Несущие конструкции</t>
  </si>
  <si>
    <t>Аварийно-диспетчерское обслуживание</t>
  </si>
  <si>
    <t>Уборка</t>
  </si>
  <si>
    <t>Мытьё окон</t>
  </si>
  <si>
    <t>Прилегающая территория</t>
  </si>
  <si>
    <t>Дератизация, дезинсекция</t>
  </si>
  <si>
    <t>Уборка прилегающей территории</t>
  </si>
  <si>
    <t>Работы по сбору отходов</t>
  </si>
  <si>
    <t>Праздничное оформление</t>
  </si>
  <si>
    <t>Услуги по управление зданием</t>
  </si>
  <si>
    <t>Итого:</t>
  </si>
  <si>
    <t>Охрана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</si>
</sst>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16" fontId="3" fillId="0" borderId="0" xfId="0" quotePrefix="1" applyNumberFormat="1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/>
    </xf>
    <xf numFmtId="16" fontId="3" fillId="0" borderId="0" xfId="0" quotePrefix="1" applyNumberFormat="1" applyFont="1" applyAlignment="1">
      <alignment horizontal="center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FE8D2-3C38-4D28-978F-CDAF0DBA5347}">
  <dimension ref="A1:G29"/>
  <sheetViews>
    <sheetView tabSelected="1" topLeftCell="A3" zoomScaleNormal="100" workbookViewId="0">
      <selection activeCell="F32" sqref="F32"/>
    </sheetView>
  </sheetViews>
  <sheetFormatPr defaultRowHeight="14.4" x14ac:dyDescent="0.3"/>
  <cols>
    <col min="1" max="1" width="6.33203125" style="1" customWidth="1"/>
    <col min="2" max="2" width="41.21875" style="2" customWidth="1"/>
    <col min="3" max="3" width="8.88671875" bestFit="1" customWidth="1"/>
    <col min="4" max="7" width="14.33203125" customWidth="1"/>
  </cols>
  <sheetData>
    <row r="1" spans="1:7" hidden="1" x14ac:dyDescent="0.3">
      <c r="B1" s="3" t="s">
        <v>2</v>
      </c>
      <c r="C1" s="4">
        <v>84183.4</v>
      </c>
      <c r="D1" s="1"/>
      <c r="E1" s="1"/>
      <c r="F1" s="1"/>
      <c r="G1" s="1"/>
    </row>
    <row r="2" spans="1:7" hidden="1" x14ac:dyDescent="0.3"/>
    <row r="3" spans="1:7" ht="15.6" x14ac:dyDescent="0.3">
      <c r="D3" s="9" t="s">
        <v>24</v>
      </c>
      <c r="E3" s="9"/>
      <c r="F3" s="9" t="s">
        <v>25</v>
      </c>
      <c r="G3" s="9"/>
    </row>
    <row r="4" spans="1:7" s="8" customFormat="1" ht="16.8" customHeight="1" x14ac:dyDescent="0.3">
      <c r="A4" s="6"/>
      <c r="B4" s="7" t="s">
        <v>8</v>
      </c>
      <c r="C4" s="6" t="s">
        <v>0</v>
      </c>
      <c r="D4" s="6" t="s">
        <v>22</v>
      </c>
      <c r="E4" s="6" t="s">
        <v>23</v>
      </c>
      <c r="F4" s="8" t="s">
        <v>22</v>
      </c>
      <c r="G4" s="8" t="s">
        <v>23</v>
      </c>
    </row>
    <row r="5" spans="1:7" s="8" customFormat="1" ht="24" customHeight="1" x14ac:dyDescent="0.3">
      <c r="A5" s="6">
        <v>1</v>
      </c>
      <c r="B5" s="7" t="s">
        <v>21</v>
      </c>
      <c r="C5" s="6">
        <f>SUM(C6:C15)</f>
        <v>22.650000000000002</v>
      </c>
      <c r="D5" s="10">
        <f>C5*$C$1</f>
        <v>1906754.01</v>
      </c>
      <c r="E5" s="10">
        <f>ROUND(D5*12,0)</f>
        <v>22881048</v>
      </c>
      <c r="F5" s="10">
        <f>ROUND(D5/15,0)</f>
        <v>127117</v>
      </c>
      <c r="G5" s="10">
        <f>F5*12</f>
        <v>1525404</v>
      </c>
    </row>
    <row r="6" spans="1:7" s="16" customFormat="1" ht="13.8" x14ac:dyDescent="0.3">
      <c r="A6" s="12" t="s">
        <v>1</v>
      </c>
      <c r="B6" s="13" t="s">
        <v>7</v>
      </c>
      <c r="C6" s="14">
        <f>1.58+2.93</f>
        <v>4.51</v>
      </c>
      <c r="D6" s="15">
        <f>C6*$C$1</f>
        <v>379667.13399999996</v>
      </c>
      <c r="E6" s="15">
        <f t="shared" ref="E6:E15" si="0">ROUND(D6*12,0)</f>
        <v>4556006</v>
      </c>
      <c r="F6" s="15">
        <f>ROUND(D6/15,0)</f>
        <v>25311</v>
      </c>
      <c r="G6" s="15">
        <f>F6*12</f>
        <v>303732</v>
      </c>
    </row>
    <row r="7" spans="1:7" s="19" customFormat="1" ht="13.8" hidden="1" x14ac:dyDescent="0.3">
      <c r="A7" s="17"/>
      <c r="B7" s="18"/>
      <c r="C7" s="14"/>
      <c r="D7" s="15">
        <f>C7*$C$1</f>
        <v>0</v>
      </c>
      <c r="E7" s="15">
        <f t="shared" si="0"/>
        <v>0</v>
      </c>
      <c r="F7" s="15">
        <f>ROUND(D7/15,0)</f>
        <v>0</v>
      </c>
      <c r="G7" s="15">
        <f t="shared" ref="G7:G15" si="1">F7*12</f>
        <v>0</v>
      </c>
    </row>
    <row r="8" spans="1:7" s="20" customFormat="1" ht="13.8" x14ac:dyDescent="0.3">
      <c r="A8" s="12" t="s">
        <v>3</v>
      </c>
      <c r="B8" s="18" t="s">
        <v>9</v>
      </c>
      <c r="C8" s="14">
        <f>0.41+0.21</f>
        <v>0.62</v>
      </c>
      <c r="D8" s="15">
        <f>C8*$C$1</f>
        <v>52193.707999999999</v>
      </c>
      <c r="E8" s="15">
        <f t="shared" si="0"/>
        <v>626324</v>
      </c>
      <c r="F8" s="15">
        <f>ROUND(D8/15,0)</f>
        <v>3480</v>
      </c>
      <c r="G8" s="15">
        <f t="shared" si="1"/>
        <v>41760</v>
      </c>
    </row>
    <row r="9" spans="1:7" s="19" customFormat="1" ht="13.8" x14ac:dyDescent="0.3">
      <c r="A9" s="12" t="s">
        <v>4</v>
      </c>
      <c r="B9" s="18" t="s">
        <v>10</v>
      </c>
      <c r="C9" s="14">
        <f>0.9 +1.75</f>
        <v>2.65</v>
      </c>
      <c r="D9" s="15">
        <f>C9*$C$1</f>
        <v>223086.00999999998</v>
      </c>
      <c r="E9" s="15">
        <f t="shared" si="0"/>
        <v>2677032</v>
      </c>
      <c r="F9" s="15">
        <f>ROUND(D9/15,0)</f>
        <v>14872</v>
      </c>
      <c r="G9" s="15">
        <f t="shared" si="1"/>
        <v>178464</v>
      </c>
    </row>
    <row r="10" spans="1:7" s="19" customFormat="1" ht="13.8" x14ac:dyDescent="0.3">
      <c r="A10" s="12" t="s">
        <v>5</v>
      </c>
      <c r="B10" s="18" t="s">
        <v>11</v>
      </c>
      <c r="C10" s="14">
        <v>1.6</v>
      </c>
      <c r="D10" s="15">
        <f>C10*$C$1</f>
        <v>134693.44</v>
      </c>
      <c r="E10" s="15">
        <f t="shared" si="0"/>
        <v>1616321</v>
      </c>
      <c r="F10" s="15">
        <f>ROUND(D10/15,0)</f>
        <v>8980</v>
      </c>
      <c r="G10" s="15">
        <f t="shared" si="1"/>
        <v>107760</v>
      </c>
    </row>
    <row r="11" spans="1:7" s="19" customFormat="1" ht="13.8" x14ac:dyDescent="0.3">
      <c r="A11" s="12" t="s">
        <v>6</v>
      </c>
      <c r="B11" s="18" t="s">
        <v>12</v>
      </c>
      <c r="C11" s="14">
        <f>0.38+1.47</f>
        <v>1.85</v>
      </c>
      <c r="D11" s="15">
        <f>C11*$C$1</f>
        <v>155739.29</v>
      </c>
      <c r="E11" s="15">
        <f t="shared" si="0"/>
        <v>1868871</v>
      </c>
      <c r="F11" s="15">
        <f>ROUND(D11/15,0)</f>
        <v>10383</v>
      </c>
      <c r="G11" s="15">
        <f t="shared" si="1"/>
        <v>124596</v>
      </c>
    </row>
    <row r="12" spans="1:7" s="19" customFormat="1" ht="13.8" x14ac:dyDescent="0.3">
      <c r="A12" s="21" t="s">
        <v>13</v>
      </c>
      <c r="B12" s="22" t="s">
        <v>14</v>
      </c>
      <c r="C12" s="14">
        <f>4.13+0.14+0.01</f>
        <v>4.2799999999999994</v>
      </c>
      <c r="D12" s="15">
        <f>C12*$C$1</f>
        <v>360304.95199999993</v>
      </c>
      <c r="E12" s="15">
        <f t="shared" si="0"/>
        <v>4323659</v>
      </c>
      <c r="F12" s="15">
        <f>ROUND(D12/15,0)</f>
        <v>24020</v>
      </c>
      <c r="G12" s="15">
        <f t="shared" si="1"/>
        <v>288240</v>
      </c>
    </row>
    <row r="13" spans="1:7" s="19" customFormat="1" ht="13.8" x14ac:dyDescent="0.3">
      <c r="A13" s="21" t="s">
        <v>17</v>
      </c>
      <c r="B13" s="22" t="s">
        <v>18</v>
      </c>
      <c r="C13" s="14">
        <f>2.16+0.01</f>
        <v>2.17</v>
      </c>
      <c r="D13" s="15">
        <f>C13*$C$1</f>
        <v>182677.97799999997</v>
      </c>
      <c r="E13" s="15">
        <f t="shared" si="0"/>
        <v>2192136</v>
      </c>
      <c r="F13" s="15">
        <f>ROUND(D13/15,0)</f>
        <v>12179</v>
      </c>
      <c r="G13" s="15">
        <f t="shared" si="1"/>
        <v>146148</v>
      </c>
    </row>
    <row r="14" spans="1:7" s="19" customFormat="1" ht="13.8" x14ac:dyDescent="0.3">
      <c r="A14" s="12" t="s">
        <v>16</v>
      </c>
      <c r="B14" s="22" t="s">
        <v>15</v>
      </c>
      <c r="C14" s="14">
        <f>2.6+0.02</f>
        <v>2.62</v>
      </c>
      <c r="D14" s="15">
        <f>C14*$C$1</f>
        <v>220560.508</v>
      </c>
      <c r="E14" s="15">
        <f t="shared" si="0"/>
        <v>2646726</v>
      </c>
      <c r="F14" s="15">
        <f>ROUND(D14/15,0)</f>
        <v>14704</v>
      </c>
      <c r="G14" s="15">
        <f t="shared" si="1"/>
        <v>176448</v>
      </c>
    </row>
    <row r="15" spans="1:7" s="19" customFormat="1" ht="13.8" x14ac:dyDescent="0.3">
      <c r="A15" s="12" t="s">
        <v>19</v>
      </c>
      <c r="B15" s="22" t="s">
        <v>20</v>
      </c>
      <c r="C15" s="14">
        <f>0.78+1.57</f>
        <v>2.35</v>
      </c>
      <c r="D15" s="15">
        <f>C15*$C$1</f>
        <v>197830.99</v>
      </c>
      <c r="E15" s="15">
        <f t="shared" si="0"/>
        <v>2373972</v>
      </c>
      <c r="F15" s="15">
        <f>ROUND(D15/15,0)</f>
        <v>13189</v>
      </c>
      <c r="G15" s="15">
        <f t="shared" si="1"/>
        <v>158268</v>
      </c>
    </row>
    <row r="16" spans="1:7" s="8" customFormat="1" ht="24" customHeight="1" x14ac:dyDescent="0.3">
      <c r="A16" s="6">
        <v>2</v>
      </c>
      <c r="B16" s="7" t="s">
        <v>26</v>
      </c>
      <c r="C16" s="6">
        <v>1.74</v>
      </c>
      <c r="D16" s="10">
        <f>C16*$C$1</f>
        <v>146479.11599999998</v>
      </c>
      <c r="E16" s="10">
        <f>ROUND(D16*12,0)</f>
        <v>1757749</v>
      </c>
      <c r="F16" s="10">
        <f>ROUND(D16/15,0)</f>
        <v>9765</v>
      </c>
      <c r="G16" s="10">
        <f>F16*12</f>
        <v>117180</v>
      </c>
    </row>
    <row r="17" spans="1:7" s="8" customFormat="1" ht="27.6" customHeight="1" x14ac:dyDescent="0.3">
      <c r="A17" s="6">
        <v>3</v>
      </c>
      <c r="B17" s="7" t="s">
        <v>27</v>
      </c>
      <c r="C17" s="6">
        <f>7.1</f>
        <v>7.1</v>
      </c>
      <c r="D17" s="10">
        <f>C17*$C$1</f>
        <v>597702.1399999999</v>
      </c>
      <c r="E17" s="10">
        <f>ROUND(D17*12,0)</f>
        <v>7172426</v>
      </c>
      <c r="F17" s="10">
        <f>ROUND(D17/15,0)</f>
        <v>39847</v>
      </c>
      <c r="G17" s="10">
        <f>F17*12</f>
        <v>478164</v>
      </c>
    </row>
    <row r="18" spans="1:7" s="8" customFormat="1" ht="27.6" customHeight="1" x14ac:dyDescent="0.3">
      <c r="A18" s="6">
        <v>4</v>
      </c>
      <c r="B18" s="7" t="s">
        <v>28</v>
      </c>
      <c r="C18" s="6">
        <v>14.79</v>
      </c>
      <c r="D18" s="10">
        <f>C18*$C$1</f>
        <v>1245072.4859999998</v>
      </c>
      <c r="E18" s="10">
        <f>ROUND(D18*12,0)</f>
        <v>14940870</v>
      </c>
      <c r="F18" s="10">
        <f>ROUND(D18/15,0)</f>
        <v>83005</v>
      </c>
      <c r="G18" s="10">
        <f>F18*12</f>
        <v>996060</v>
      </c>
    </row>
    <row r="19" spans="1:7" s="8" customFormat="1" ht="27.6" customHeight="1" x14ac:dyDescent="0.3">
      <c r="A19" s="6">
        <v>5</v>
      </c>
      <c r="B19" s="7" t="s">
        <v>29</v>
      </c>
      <c r="C19" s="6">
        <v>1.81</v>
      </c>
      <c r="D19" s="10">
        <f>C19*$C$1</f>
        <v>152371.954</v>
      </c>
      <c r="E19" s="10">
        <f>ROUND(D19*12,0)</f>
        <v>1828463</v>
      </c>
      <c r="F19" s="10">
        <f>ROUND(D19/15,0)</f>
        <v>10158</v>
      </c>
      <c r="G19" s="10">
        <f>F19*12</f>
        <v>121896</v>
      </c>
    </row>
    <row r="20" spans="1:7" s="8" customFormat="1" ht="27.6" customHeight="1" x14ac:dyDescent="0.3">
      <c r="A20" s="6">
        <v>6</v>
      </c>
      <c r="B20" s="7" t="s">
        <v>31</v>
      </c>
      <c r="C20" s="6">
        <v>0.5</v>
      </c>
      <c r="D20" s="10">
        <f>C20*$C$1</f>
        <v>42091.7</v>
      </c>
      <c r="E20" s="10">
        <f>ROUND(D20*12,0)</f>
        <v>505100</v>
      </c>
      <c r="F20" s="10">
        <f>ROUND(D20/15,0)</f>
        <v>2806</v>
      </c>
      <c r="G20" s="10">
        <f>F20*12</f>
        <v>33672</v>
      </c>
    </row>
    <row r="21" spans="1:7" s="8" customFormat="1" ht="28.2" customHeight="1" x14ac:dyDescent="0.3">
      <c r="A21" s="6">
        <v>7</v>
      </c>
      <c r="B21" s="7" t="s">
        <v>30</v>
      </c>
      <c r="C21" s="6">
        <f>0.59+2.02</f>
        <v>2.61</v>
      </c>
      <c r="D21" s="10">
        <f>C21*$C$1</f>
        <v>219718.67399999997</v>
      </c>
      <c r="E21" s="10">
        <f>ROUND(D21*12,0)</f>
        <v>2636624</v>
      </c>
      <c r="F21" s="10"/>
      <c r="G21" s="10"/>
    </row>
    <row r="22" spans="1:7" s="8" customFormat="1" ht="27.6" customHeight="1" x14ac:dyDescent="0.3">
      <c r="A22" s="6">
        <v>8</v>
      </c>
      <c r="B22" s="7" t="s">
        <v>32</v>
      </c>
      <c r="C22" s="6">
        <v>6.46</v>
      </c>
      <c r="D22" s="10">
        <f>C22*$C$1</f>
        <v>543824.76399999997</v>
      </c>
      <c r="E22" s="10">
        <f>ROUND(D22*12,0)</f>
        <v>6525897</v>
      </c>
      <c r="F22" s="10"/>
      <c r="G22" s="10"/>
    </row>
    <row r="23" spans="1:7" s="8" customFormat="1" ht="27.6" customHeight="1" x14ac:dyDescent="0.3">
      <c r="A23" s="6">
        <v>9</v>
      </c>
      <c r="B23" s="7" t="s">
        <v>33</v>
      </c>
      <c r="C23" s="6">
        <v>0.03</v>
      </c>
      <c r="D23" s="10">
        <f>C23*$C$1</f>
        <v>2525.502</v>
      </c>
      <c r="E23" s="10">
        <f>ROUND(D23*12,0)</f>
        <v>30306</v>
      </c>
      <c r="F23" s="10">
        <f>ROUND(D23/15,0)</f>
        <v>168</v>
      </c>
      <c r="G23" s="10">
        <f>F23*12</f>
        <v>2016</v>
      </c>
    </row>
    <row r="24" spans="1:7" s="8" customFormat="1" ht="27.6" customHeight="1" x14ac:dyDescent="0.3">
      <c r="A24" s="6">
        <v>10</v>
      </c>
      <c r="B24" s="7" t="s">
        <v>34</v>
      </c>
      <c r="C24" s="6">
        <v>0.41</v>
      </c>
      <c r="D24" s="10">
        <f>C24*$C$1</f>
        <v>34515.193999999996</v>
      </c>
      <c r="E24" s="10">
        <f>ROUND(D24*12,0)</f>
        <v>414182</v>
      </c>
      <c r="F24" s="10">
        <f>ROUND(D24/15,0)</f>
        <v>2301</v>
      </c>
      <c r="G24" s="10">
        <f>F24*12</f>
        <v>27612</v>
      </c>
    </row>
    <row r="25" spans="1:7" s="8" customFormat="1" ht="27.6" customHeight="1" x14ac:dyDescent="0.3">
      <c r="A25" s="6">
        <v>11</v>
      </c>
      <c r="B25" s="7" t="s">
        <v>35</v>
      </c>
      <c r="C25" s="6">
        <v>16.63</v>
      </c>
      <c r="D25" s="10">
        <f>C25*$C$1</f>
        <v>1399969.9419999998</v>
      </c>
      <c r="E25" s="10">
        <f>ROUND(D25*12,0)</f>
        <v>16799639</v>
      </c>
      <c r="F25" s="10"/>
      <c r="G25" s="10"/>
    </row>
    <row r="26" spans="1:7" s="8" customFormat="1" ht="27.6" customHeight="1" x14ac:dyDescent="0.3">
      <c r="A26" s="6">
        <v>12</v>
      </c>
      <c r="B26" s="7" t="s">
        <v>37</v>
      </c>
      <c r="C26" s="6">
        <v>10.56</v>
      </c>
      <c r="D26" s="10">
        <f>C26*$C$1</f>
        <v>888976.70400000003</v>
      </c>
      <c r="E26" s="10">
        <f>ROUND(D26*12,0)</f>
        <v>10667720</v>
      </c>
      <c r="F26" s="10">
        <f>ROUND(D26/15,0)</f>
        <v>59265</v>
      </c>
      <c r="G26" s="10">
        <f>F26*12</f>
        <v>711180</v>
      </c>
    </row>
    <row r="27" spans="1:7" ht="6.6" customHeight="1" x14ac:dyDescent="0.3"/>
    <row r="28" spans="1:7" ht="6.6" customHeight="1" x14ac:dyDescent="0.3"/>
    <row r="29" spans="1:7" ht="18" x14ac:dyDescent="0.35">
      <c r="B29" s="11" t="s">
        <v>36</v>
      </c>
      <c r="C29" s="5">
        <f>SUM(C16:C26,C5)</f>
        <v>85.29</v>
      </c>
      <c r="D29" s="10">
        <f>C29*$C$1</f>
        <v>6291025.4819999998</v>
      </c>
      <c r="E29" s="10">
        <f>ROUND(D29*12,0)</f>
        <v>75492306</v>
      </c>
      <c r="F29" s="10">
        <f>ROUND(D29/15,0)</f>
        <v>419402</v>
      </c>
      <c r="G29" s="10">
        <f>F29*12</f>
        <v>5032824</v>
      </c>
    </row>
  </sheetData>
  <mergeCells count="2">
    <mergeCell ref="D3:E3"/>
    <mergeCell ref="F3:G3"/>
  </mergeCells>
  <pageMargins left="0.7" right="0.7" top="0.75" bottom="0.75" header="0.3" footer="0.3"/>
  <pageSetup paperSize="260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avg.den</dc:creator>
  <cp:lastModifiedBy>avg.den</cp:lastModifiedBy>
  <cp:lastPrinted>2022-10-13T18:06:55Z</cp:lastPrinted>
  <dcterms:created xsi:type="dcterms:W3CDTF">2022-10-13T16:28:01Z</dcterms:created>
  <dcterms:modified xsi:type="dcterms:W3CDTF">2022-10-14T07:02:54Z</dcterms:modified>
</cp:coreProperties>
</file>